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440" windowHeight="7770"/>
  </bookViews>
  <sheets>
    <sheet name="Ημερολόγιο" sheetId="2" r:id="rId1"/>
    <sheet name="Οδηγίες" sheetId="3" r:id="rId2"/>
  </sheets>
  <definedNames>
    <definedName name="_xlnm.Print_Area" localSheetId="0">Ημερολόγιο!$A$1:$L$46</definedName>
    <definedName name="ΕΙΔΟΣ_ΟΧΗΜΑΤΟΣ">Οδηγίες!$A$18:$A$21</definedName>
    <definedName name="Εξέταση">Οδηγίες!$A$13:$A$16</definedName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A7" i="2"/>
  <c r="G30"/>
  <c r="G29"/>
  <c r="G28"/>
  <c r="G27"/>
  <c r="E30"/>
  <c r="E29"/>
  <c r="E28"/>
  <c r="E27"/>
  <c r="F30" l="1"/>
  <c r="F29"/>
  <c r="F28"/>
  <c r="F27"/>
  <c r="F26"/>
  <c r="D30"/>
  <c r="D29"/>
  <c r="D28"/>
  <c r="D27"/>
  <c r="D26"/>
  <c r="E26" s="1"/>
  <c r="F25"/>
  <c r="G25" s="1"/>
  <c r="D25"/>
  <c r="E25" s="1"/>
  <c r="B30"/>
  <c r="B29"/>
  <c r="B28"/>
  <c r="B27"/>
  <c r="B26"/>
  <c r="B25"/>
  <c r="D43"/>
  <c r="I31"/>
  <c r="L37" s="1"/>
  <c r="H31"/>
  <c r="L36" s="1"/>
  <c r="A25"/>
  <c r="A26" s="1"/>
  <c r="A27" s="1"/>
  <c r="A28"/>
  <c r="A29"/>
  <c r="A30"/>
  <c r="K30"/>
  <c r="K28"/>
  <c r="K29"/>
  <c r="J30"/>
  <c r="L30"/>
  <c r="J28"/>
  <c r="L28"/>
  <c r="J29"/>
  <c r="L29"/>
  <c r="G26" l="1"/>
  <c r="J26" s="1"/>
  <c r="J25"/>
  <c r="J27"/>
  <c r="K27"/>
  <c r="K25"/>
  <c r="K26" l="1"/>
  <c r="G31"/>
  <c r="L35" s="1"/>
  <c r="L26"/>
  <c r="L27"/>
  <c r="K31"/>
  <c r="L38" s="1"/>
  <c r="E31"/>
  <c r="L34" s="1"/>
  <c r="J31" l="1"/>
  <c r="L25"/>
  <c r="L31" l="1"/>
  <c r="L39" s="1"/>
  <c r="F31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 xml:space="preserve">Συμπληρώστε μόνο στα κίτρινα κελιά. 
Τα σχόλια δεν εμφανίζονται στην εκτύπωση. </t>
        </r>
      </text>
    </comment>
    <comment ref="A7" authorId="0">
      <text>
        <r>
          <rPr>
            <b/>
            <sz val="9"/>
            <color indexed="81"/>
            <rFont val="Tahoma"/>
            <charset val="1"/>
          </rPr>
          <t>dide-user: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  <charset val="161"/>
          </rPr>
          <t>Το κελί συμπληρώνεται αυτόματα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Επιλέξτε από την λίστα το είδος του οχήματος που χρησιμοποιήσατε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2"/>
            <color indexed="81"/>
            <rFont val="Tahoma"/>
            <family val="2"/>
            <charset val="161"/>
          </rPr>
          <t>Αφήστε κενό το κελλί αν σας ανήκει το όχημα, αλλιώς γράψτε ΣΥΖΥΓΟΣ, ΓΟΝΕΑΣ κλπ.</t>
        </r>
      </text>
    </comment>
    <comment ref="J1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εξεταστικού κέντρου, πχ. ΠΥΡΓΟΣ, ΑΜΑΛΙΑΔΑ κλπ.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πχ Επιτηρητής ή ιδιότητα στη Λυκ. Επιτροπή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το εισιτήριο του λεωφορείου ή πλοίου.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το εισιτήριο του πλοίου..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<sst xmlns="http://schemas.openxmlformats.org/spreadsheetml/2006/main" count="75" uniqueCount="74">
  <si>
    <t>ΕΛΛΗΝΙΚΗ ΔΗΜΟΚΡΑΤΙΑ</t>
  </si>
  <si>
    <t>ΔΥΤΙΚΗΣ ΕΛΛΑΔΑΣ</t>
  </si>
  <si>
    <t>Σύνολο</t>
  </si>
  <si>
    <t>Καθαρό Ποσό</t>
  </si>
  <si>
    <t>Ανακεφαλαίωση:</t>
  </si>
  <si>
    <t>Εισιτήρια/ Διόδια/ Ναύλα</t>
  </si>
  <si>
    <t>ΔΙΑΔΡΟΜΗ ΜΕΤΑΚΙΝΗΣΗΣ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</si>
  <si>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</si>
  <si>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</si>
  <si>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</si>
  <si>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</si>
  <si>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</si>
  <si>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</si>
  <si>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</si>
  <si>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</si>
  <si>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ΑΔΕΙΑΣ ΟΔΗΓΗΣΗΣ</t>
  </si>
  <si>
    <t>ΤΕΡΜΑ ΜΕΤΑΚΙΝΗΣΗΣ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</si>
  <si>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</si>
  <si>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</si>
  <si>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</si>
  <si>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</si>
  <si>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</si>
  <si>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</si>
  <si>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</si>
  <si>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</si>
  <si>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</si>
  <si>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</si>
  <si>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Οδηγίες.</t>
  </si>
  <si>
    <t xml:space="preserve">κατά τις παρακάτω ημερομηνίες όπου απασχολήθηκε ως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</si>
  <si>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</si>
  <si>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</si>
  <si>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</si>
  <si>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</si>
  <si>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</si>
  <si>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</si>
  <si>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</si>
  <si>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</si>
  <si>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</si>
  <si>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ΣΧΕΣΗ ΜΕ ΜΕΤΑΚΙΝΟΥΜΕΝΟ/Η</t>
  </si>
  <si>
    <t>1. Χιλιομετρική αποζημίωση</t>
  </si>
  <si>
    <t>στο Ειδικό Εξεταστικό Κέντρο Μαθητών ΕΠΑΛ Αχαΐας</t>
  </si>
  <si>
    <t>στην Επιτροπή Υγειονομικής Εξέτασης και Πρακτικών Δοκιμασιών ΤΕΦΑΑ Αχαΐας</t>
  </si>
  <si>
    <t>ΔΙΕΥΘΥΝΣΗ ΔΕΥΤΕΡΟΒΑΘΜΙΑΣ ΕΚΠΑΙΔΕΥΣΗΣ ΗΛΕΙΑΣ</t>
  </si>
  <si>
    <t>….. ΔΙΚΑΙΟΥΧΟΣ</t>
  </si>
  <si>
    <t>Διανυκτέρευση</t>
  </si>
  <si>
    <t>ΔΙΕΥΘΥΝΣΗ ΚΑΤΟΙΚΙΑΣ - ΟΔΟΣ &amp; ΑΡΙΘΜΟΣ</t>
  </si>
  <si>
    <t>ΔΙΕΥΘΥΝΣΗ ΚΑΤΟΙΚΙΑΣ - ΠΟΛΗ - ΤΚ - ΝΟΜΟΣ</t>
  </si>
  <si>
    <t>ΑΡΙΘΜΟΣ ΚΥΚΛΟΦΟΡΙΑΣ ΟΧΗΜΑΤΟΣ</t>
  </si>
  <si>
    <t>ΟΝΟΜΑΤΕΠΩΝΥΜΟ ΙΔΙΟΚΤΗΤΗ ΟΧΗΜΑΤΟΣ (ΑΠΟ ΑΔΕΙΑ ΚΥΚΛΟΦΟΡΙΑΣ)</t>
  </si>
  <si>
    <t>ΕΙΔΟΣ ΟΧΗΜΑΤΟΣ</t>
  </si>
  <si>
    <t>ΑΥΤΟΚΙΝΗΤΟ</t>
  </si>
  <si>
    <t>ΜΟΤΟΣΥΚΛΕΤΑ</t>
  </si>
  <si>
    <t>ΜΟΤΟΠΟΔΗΛΑΤΟ</t>
  </si>
  <si>
    <t>2. Ημερησία αποζημίωση</t>
  </si>
  <si>
    <t>5. Κράτηση ΜΤΠΥ 2%</t>
  </si>
  <si>
    <t>4. Διανυκτέρευση</t>
  </si>
  <si>
    <t>3. Εισιτήρια/Διόδια/Ναύλα</t>
  </si>
  <si>
    <t xml:space="preserve"> </t>
  </si>
  <si>
    <t>ΧΙΛΙΟΜΕΤΡΙΚΗ ΑΠΟΣΤΑΣΗ (ΜΟΝΗ ΔΙΑΔΡΟΜΗ)</t>
  </si>
  <si>
    <t>Χιλιόμετρα
(με επιστροφή)</t>
  </si>
  <si>
    <t>ΗΜΕΡΟΜΗΝΙΑ ΜΕΤΑΚΙΝΗΣΗΣ</t>
  </si>
  <si>
    <t>Συνολική
Χιλιομετρική 
Αποζημίωση</t>
  </si>
  <si>
    <t>Ημερήσια αποζημίωση εκτός έδρας (ΑΥΘΗΜΕΡΟΝ 40€Χ1/4 =10€)</t>
  </si>
  <si>
    <r>
      <t>Ημέρες εκτός έδρας (</t>
    </r>
    <r>
      <rPr>
        <u/>
        <sz val="12"/>
        <rFont val="Calibri"/>
        <family val="2"/>
        <charset val="161"/>
      </rPr>
      <t>άνω των 50 χλμ. αφετηρία-τερματισμός μονή διαδρομή</t>
    </r>
    <r>
      <rPr>
        <sz val="12"/>
        <rFont val="Calibri"/>
        <family val="2"/>
        <charset val="161"/>
      </rPr>
      <t>)</t>
    </r>
  </si>
  <si>
    <r>
      <t xml:space="preserve">Κράτηση 2% ΜΤΠΥ 
</t>
    </r>
    <r>
      <rPr>
        <u/>
        <sz val="12"/>
        <rFont val="Calibri"/>
        <family val="2"/>
        <charset val="161"/>
      </rPr>
      <t>(επί της ημερήσιας αποζημίωσης</t>
    </r>
    <r>
      <rPr>
        <sz val="12"/>
        <rFont val="Calibri"/>
        <family val="2"/>
        <charset val="161"/>
      </rPr>
      <t xml:space="preserve"> -</t>
    </r>
    <r>
      <rPr>
        <b/>
        <u/>
        <sz val="12"/>
        <rFont val="Calibri"/>
        <family val="2"/>
        <charset val="161"/>
      </rPr>
      <t>ΌΧΙ ΑΝΑΠΛΗΡΩΤΕΣ)</t>
    </r>
  </si>
  <si>
    <t>4. (Σε περίπτωση μετακίνησης με ιδιωτικής χρήσης όχημα) Μετακινήθηκα με προσωπική μου ευθύνη</t>
  </si>
  <si>
    <t>Συμπληρώστε το όνομα του εξεταστικού κέντρου</t>
  </si>
  <si>
    <t>Βεβαιώνεται ότι ο/η παραπάνω εκπαιδευτικός μετακινήθηκε στο</t>
  </si>
  <si>
    <t>…..  ΠΡΟΕΔΡΟΣ του Ε.Κ.</t>
  </si>
  <si>
    <t>…………………………….</t>
  </si>
  <si>
    <t>………………………</t>
  </si>
  <si>
    <t>ΥΠΟΥΡΓΕΙΟ ΠΑΙΔΕΙΑΣ, ΘΡΗΣΚΕΥΜΑΤΩΝ ΚΑΙ ΑΘΛΗΤΙΣΜΟΥ</t>
  </si>
  <si>
    <t>ΠΥΡΓΟΣ,  ….…… /…….  /2024</t>
  </si>
  <si>
    <t>ΠΕΡΙΦΕΡΕΙΑΚΗ ΔΙΕΘΥΝΣΗ ΠΡΩΤΟΒΑΘΜΙΑΣ ΚΑΙ ΔΕΥΤΕΡΟΒΑΘΜΙΑΣ ΕΚΠΑΙΔΕΥΣΗΣ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</si>
</sst>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32"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6"/>
      <color indexed="81"/>
      <name val="Calibri"/>
      <family val="2"/>
      <charset val="161"/>
    </font>
    <font>
      <sz val="12"/>
      <color indexed="81"/>
      <name val="Tahoma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u/>
      <sz val="12"/>
      <name val="Calibri"/>
      <family val="2"/>
      <charset val="161"/>
    </font>
    <font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u/>
      <sz val="16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  <charset val="161"/>
    </font>
    <font>
      <b/>
      <u/>
      <sz val="14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9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9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 vertical="center"/>
    </xf>
    <xf numFmtId="2" fontId="9" fillId="0" borderId="0" xfId="0" applyNumberFormat="1" applyFont="1" applyFill="1" applyAlignment="1" applyProtection="1">
      <alignment vertical="center"/>
    </xf>
    <xf numFmtId="0" fontId="11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 applyProtection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/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vertical="center"/>
    </xf>
    <xf numFmtId="0" fontId="2" fillId="0" borderId="0" xfId="0" applyFont="1"/>
    <xf numFmtId="0" fontId="9" fillId="0" borderId="0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2" fontId="17" fillId="0" borderId="0" xfId="0" applyNumberFormat="1" applyFont="1" applyFill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/>
    </xf>
    <xf numFmtId="166" fontId="14" fillId="0" borderId="0" xfId="0" applyNumberFormat="1" applyFont="1" applyFill="1" applyAlignment="1" applyProtection="1">
      <alignment horizontal="right" vertical="center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Fill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 wrapText="1"/>
    </xf>
    <xf numFmtId="2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165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right" vertical="center"/>
    </xf>
    <xf numFmtId="2" fontId="16" fillId="0" borderId="0" xfId="0" applyNumberFormat="1" applyFont="1" applyFill="1" applyBorder="1" applyAlignment="1" applyProtection="1">
      <alignment horizontal="center" vertical="center"/>
    </xf>
    <xf numFmtId="2" fontId="29" fillId="0" borderId="0" xfId="0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167" fontId="16" fillId="0" borderId="0" xfId="0" applyNumberFormat="1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vertical="center"/>
    </xf>
    <xf numFmtId="14" fontId="18" fillId="0" borderId="0" xfId="0" applyNumberFormat="1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166" fontId="16" fillId="0" borderId="0" xfId="0" applyNumberFormat="1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  <protection locked="0"/>
    </xf>
    <xf numFmtId="2" fontId="16" fillId="0" borderId="0" xfId="0" applyNumberFormat="1" applyFont="1" applyFill="1" applyAlignment="1" applyProtection="1">
      <alignment horizontal="center" vertical="center"/>
    </xf>
    <xf numFmtId="14" fontId="16" fillId="0" borderId="0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Alignment="1">
      <alignment horizontal="right" vertical="center"/>
    </xf>
    <xf numFmtId="14" fontId="16" fillId="0" borderId="0" xfId="0" applyNumberFormat="1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14" fontId="24" fillId="0" borderId="1" xfId="0" applyNumberFormat="1" applyFont="1" applyFill="1" applyBorder="1" applyAlignment="1" applyProtection="1">
      <alignment horizontal="center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</xf>
    <xf numFmtId="167" fontId="24" fillId="0" borderId="1" xfId="0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/>
    </xf>
    <xf numFmtId="167" fontId="24" fillId="0" borderId="1" xfId="0" applyNumberFormat="1" applyFont="1" applyFill="1" applyBorder="1" applyAlignment="1" applyProtection="1">
      <alignment horizontal="center" vertical="center"/>
      <protection locked="0"/>
    </xf>
    <xf numFmtId="167" fontId="24" fillId="0" borderId="1" xfId="1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right" vertical="center"/>
    </xf>
    <xf numFmtId="167" fontId="23" fillId="0" borderId="1" xfId="0" applyNumberFormat="1" applyFont="1" applyFill="1" applyBorder="1" applyAlignment="1" applyProtection="1">
      <alignment horizontal="center" vertical="center"/>
    </xf>
    <xf numFmtId="1" fontId="2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2" fontId="16" fillId="0" borderId="0" xfId="0" applyNumberFormat="1" applyFont="1" applyFill="1" applyAlignment="1" applyProtection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left" vertical="center"/>
      <protection locked="0"/>
    </xf>
    <xf numFmtId="0" fontId="23" fillId="0" borderId="4" xfId="0" quotePrefix="1" applyFont="1" applyBorder="1" applyAlignment="1" applyProtection="1">
      <alignment horizontal="left" vertical="center"/>
      <protection locked="0"/>
    </xf>
    <xf numFmtId="0" fontId="23" fillId="0" borderId="2" xfId="0" quotePrefix="1" applyFont="1" applyBorder="1" applyAlignment="1" applyProtection="1">
      <alignment horizontal="left" vertical="center"/>
      <protection locked="0"/>
    </xf>
    <xf numFmtId="0" fontId="23" fillId="0" borderId="3" xfId="0" quotePrefix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165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left" vertical="center"/>
      <protection locked="0"/>
    </xf>
    <xf numFmtId="49" fontId="23" fillId="0" borderId="2" xfId="0" applyNumberFormat="1" applyFont="1" applyBorder="1" applyAlignment="1" applyProtection="1">
      <alignment horizontal="left" vertical="center"/>
      <protection locked="0"/>
    </xf>
    <xf numFmtId="49" fontId="23" fillId="0" borderId="3" xfId="0" applyNumberFormat="1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</xf>
    <xf numFmtId="0" fontId="23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vertical="center"/>
    </xf>
  </cellXfs>
  <cellStyles count="2">
    <cellStyle name="Κανονικό" xfId="0" builtinId="0"/>
    <cellStyle name="Νόμισμα" xfId="1" builtinId="4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view="pageBreakPreview" zoomScale="70" zoomScaleNormal="100" zoomScaleSheetLayoutView="70" workbookViewId="0">
      <selection activeCell="A5" sqref="A5:B5"/>
    </sheetView>
  </sheetViews>
  <sheetFormatPr defaultRowHeight="15"/>
  <cols>
    <col min="1" max="1" width="5" style="5" customWidth="1"/>
    <col min="2" max="2" width="70.7109375" style="5" customWidth="1"/>
    <col min="3" max="12" width="22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20"/>
      <c r="G1" s="20"/>
      <c r="H1" s="20"/>
      <c r="I1" s="11"/>
    </row>
    <row r="2" spans="1:19" ht="12.75" customHeight="1">
      <c r="A2" s="125" t="s">
        <v>0</v>
      </c>
      <c r="B2" s="125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21"/>
      <c r="P2" s="4"/>
      <c r="Q2" s="3"/>
      <c r="R2" s="3"/>
      <c r="S2" s="3"/>
    </row>
    <row r="3" spans="1:19" ht="15.75" customHeight="1">
      <c r="A3" s="125" t="s">
        <v>71</v>
      </c>
      <c r="B3" s="125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21"/>
      <c r="P3" s="4"/>
      <c r="Q3" s="3"/>
      <c r="R3" s="3"/>
      <c r="S3" s="3"/>
    </row>
    <row r="4" spans="1:19" ht="12.75" customHeight="1">
      <c r="A4" s="103" t="s">
        <v>73</v>
      </c>
      <c r="B4" s="33"/>
      <c r="C4" s="33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125" t="s">
        <v>1</v>
      </c>
      <c r="B5" s="125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125" t="s">
        <v>42</v>
      </c>
      <c r="B6" s="125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126" t="str">
        <f>C21</f>
        <v>Συμπληρώστε το όνομα του εξεταστικού κέντρου</v>
      </c>
      <c r="B7" s="126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31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127" t="s">
        <v>26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124" t="s">
        <v>9</v>
      </c>
      <c r="B11" s="124"/>
      <c r="C11" s="115"/>
      <c r="D11" s="116"/>
      <c r="E11" s="117"/>
      <c r="F11" s="128" t="s">
        <v>47</v>
      </c>
      <c r="G11" s="129"/>
      <c r="H11" s="108"/>
      <c r="I11" s="110"/>
      <c r="J11" s="35" t="s">
        <v>49</v>
      </c>
      <c r="K11" s="108" t="s">
        <v>57</v>
      </c>
      <c r="L11" s="110"/>
    </row>
    <row r="12" spans="1:19" ht="24.95" customHeight="1">
      <c r="A12" s="124" t="s">
        <v>8</v>
      </c>
      <c r="B12" s="124"/>
      <c r="C12" s="115"/>
      <c r="D12" s="116"/>
      <c r="E12" s="117"/>
      <c r="F12" s="128" t="s">
        <v>48</v>
      </c>
      <c r="G12" s="129"/>
      <c r="H12" s="129"/>
      <c r="I12" s="132"/>
      <c r="J12" s="106" t="s">
        <v>14</v>
      </c>
      <c r="K12" s="106"/>
      <c r="L12" s="107"/>
    </row>
    <row r="13" spans="1:19" ht="24.95" customHeight="1">
      <c r="A13" s="124" t="s">
        <v>36</v>
      </c>
      <c r="B13" s="124"/>
      <c r="C13" s="115"/>
      <c r="D13" s="116"/>
      <c r="E13" s="117"/>
      <c r="F13" s="108"/>
      <c r="G13" s="109"/>
      <c r="H13" s="109"/>
      <c r="I13" s="110"/>
      <c r="J13" s="108"/>
      <c r="K13" s="109"/>
      <c r="L13" s="110"/>
    </row>
    <row r="14" spans="1:19" ht="24.95" customHeight="1">
      <c r="A14" s="124" t="s">
        <v>11</v>
      </c>
      <c r="B14" s="124"/>
      <c r="C14" s="112"/>
      <c r="D14" s="113"/>
      <c r="E14" s="114"/>
      <c r="F14" s="128" t="s">
        <v>38</v>
      </c>
      <c r="G14" s="129"/>
      <c r="H14" s="108"/>
      <c r="I14" s="110"/>
      <c r="J14" s="105" t="s">
        <v>16</v>
      </c>
      <c r="K14" s="106"/>
      <c r="L14" s="107"/>
    </row>
    <row r="15" spans="1:19" ht="24.95" customHeight="1">
      <c r="A15" s="124" t="s">
        <v>10</v>
      </c>
      <c r="B15" s="124"/>
      <c r="C15" s="115"/>
      <c r="D15" s="116"/>
      <c r="E15" s="117"/>
      <c r="F15" s="133" t="s">
        <v>15</v>
      </c>
      <c r="G15" s="134"/>
      <c r="H15" s="134"/>
      <c r="I15" s="134"/>
      <c r="J15" s="131"/>
      <c r="K15" s="131"/>
      <c r="L15" s="131"/>
    </row>
    <row r="16" spans="1:19" ht="24.95" customHeight="1">
      <c r="A16" s="124" t="s">
        <v>13</v>
      </c>
      <c r="B16" s="124"/>
      <c r="C16" s="119"/>
      <c r="D16" s="120"/>
      <c r="E16" s="121"/>
      <c r="F16" s="108"/>
      <c r="G16" s="109"/>
      <c r="H16" s="109"/>
      <c r="I16" s="109"/>
      <c r="J16" s="105" t="s">
        <v>58</v>
      </c>
      <c r="K16" s="106"/>
      <c r="L16" s="107"/>
    </row>
    <row r="17" spans="1:14" ht="24.95" customHeight="1">
      <c r="A17" s="124" t="s">
        <v>18</v>
      </c>
      <c r="B17" s="124"/>
      <c r="C17" s="108"/>
      <c r="D17" s="109"/>
      <c r="E17" s="109"/>
      <c r="F17" s="109"/>
      <c r="G17" s="109"/>
      <c r="H17" s="109"/>
      <c r="I17" s="109"/>
      <c r="J17" s="118"/>
      <c r="K17" s="118"/>
      <c r="L17" s="118"/>
    </row>
    <row r="18" spans="1:14" ht="24.95" customHeight="1">
      <c r="A18" s="124" t="s">
        <v>45</v>
      </c>
      <c r="B18" s="124"/>
      <c r="C18" s="123"/>
      <c r="D18" s="123"/>
      <c r="E18" s="123"/>
      <c r="F18" s="123"/>
      <c r="G18" s="123"/>
      <c r="H18" s="123"/>
      <c r="I18" s="123"/>
      <c r="J18" s="54"/>
      <c r="K18" s="54"/>
      <c r="L18" s="55"/>
    </row>
    <row r="19" spans="1:14" ht="24.95" customHeight="1">
      <c r="A19" s="124" t="s">
        <v>46</v>
      </c>
      <c r="B19" s="124"/>
      <c r="C19" s="123"/>
      <c r="D19" s="123"/>
      <c r="E19" s="123"/>
      <c r="F19" s="123"/>
      <c r="G19" s="123"/>
      <c r="H19" s="123"/>
      <c r="I19" s="123"/>
      <c r="J19" s="53"/>
      <c r="K19" s="53"/>
      <c r="L19" s="56"/>
    </row>
    <row r="21" spans="1:14" ht="24.95" customHeight="1">
      <c r="A21" s="135" t="s">
        <v>67</v>
      </c>
      <c r="B21" s="135"/>
      <c r="C21" s="122" t="s">
        <v>66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57"/>
      <c r="N21" s="22"/>
    </row>
    <row r="22" spans="1:14" ht="24.95" customHeight="1">
      <c r="A22" s="130" t="s">
        <v>28</v>
      </c>
      <c r="B22" s="13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58"/>
      <c r="N22" s="22"/>
    </row>
    <row r="24" spans="1:14" ht="105" customHeight="1">
      <c r="A24" s="35"/>
      <c r="B24" s="34" t="s">
        <v>6</v>
      </c>
      <c r="C24" s="34" t="s">
        <v>60</v>
      </c>
      <c r="D24" s="51" t="s">
        <v>59</v>
      </c>
      <c r="E24" s="52" t="s">
        <v>61</v>
      </c>
      <c r="F24" s="34" t="s">
        <v>63</v>
      </c>
      <c r="G24" s="52" t="s">
        <v>62</v>
      </c>
      <c r="H24" s="52" t="s">
        <v>5</v>
      </c>
      <c r="I24" s="52" t="s">
        <v>44</v>
      </c>
      <c r="J24" s="52" t="s">
        <v>2</v>
      </c>
      <c r="K24" s="52" t="s">
        <v>64</v>
      </c>
      <c r="L24" s="52" t="s">
        <v>3</v>
      </c>
    </row>
    <row r="25" spans="1:14" ht="35.1" customHeight="1">
      <c r="A25" s="91" t="str">
        <f>IF(C25&lt;&gt;"",1,"")</f>
        <v/>
      </c>
      <c r="B25" s="92" t="str">
        <f>IF(C25&lt;&gt;"",CONCATENATE(J$13,"  - ",J$15," -  ",J$13)," ")</f>
        <v xml:space="preserve"> </v>
      </c>
      <c r="C25" s="93"/>
      <c r="D25" s="94" t="str">
        <f>IF(C25&lt;&gt;"",2*$J$17,"")</f>
        <v/>
      </c>
      <c r="E25" s="95" t="str">
        <f>IF(C25&lt;&gt;"",ROUND(D25*VLOOKUP(K$11,Οδηγίες!$A$18:$B$21,2,FALSE),2),"")</f>
        <v/>
      </c>
      <c r="F25" s="96" t="str">
        <f>IF(C25&lt;&gt;"",IF(J$17&gt;50,1,0),"")</f>
        <v/>
      </c>
      <c r="G25" s="95" t="str">
        <f>IF(C25&lt;&gt;"",IF(F25&lt;&gt;"",F25*10,0),"")</f>
        <v/>
      </c>
      <c r="H25" s="97"/>
      <c r="I25" s="97"/>
      <c r="J25" s="95" t="str">
        <f>IF(C25&lt;&gt;"",E25+G25+H25+I25,"")</f>
        <v/>
      </c>
      <c r="K25" s="95" t="str">
        <f t="shared" ref="K25:K30" si="0">IF(C25&lt;&gt;"",IF($C$13="ΑΝΑΠΛΗΡΩΤΗΣ",0,ROUND(G25*2%,2)),"")</f>
        <v/>
      </c>
      <c r="L25" s="98" t="str">
        <f t="shared" ref="L25:L30" si="1">IF(C25&lt;&gt;"",ROUND(J25-K25,2),"")</f>
        <v/>
      </c>
    </row>
    <row r="26" spans="1:14" ht="35.1" customHeight="1">
      <c r="A26" s="91" t="str">
        <f>IF(C26&lt;&gt;"",A25+1,"")</f>
        <v/>
      </c>
      <c r="B26" s="92" t="str">
        <f t="shared" ref="B26:B30" si="2">IF(C26&lt;&gt;"",CONCATENATE(J$13,"  - ",J$15," -  ",J$13)," ")</f>
        <v xml:space="preserve"> </v>
      </c>
      <c r="C26" s="93"/>
      <c r="D26" s="94" t="str">
        <f t="shared" ref="D26:D30" si="3">IF(C26&lt;&gt;"",2*$J$17,"")</f>
        <v/>
      </c>
      <c r="E26" s="95" t="str">
        <f>IF(C26&lt;&gt;"",ROUND(D26*VLOOKUP(K$11,Οδηγίες!$A$18:$B$21,2,FALSE),2),"")</f>
        <v/>
      </c>
      <c r="F26" s="96" t="str">
        <f t="shared" ref="F26:F30" si="4">IF(C26&lt;&gt;"",IF(J$17&gt;50,1,0),"")</f>
        <v/>
      </c>
      <c r="G26" s="95" t="str">
        <f t="shared" ref="G26:G30" si="5">IF(C26&lt;&gt;"",IF(F26&lt;&gt;"",F26*10,0),"")</f>
        <v/>
      </c>
      <c r="H26" s="97"/>
      <c r="I26" s="97"/>
      <c r="J26" s="95" t="str">
        <f>IF(C26&lt;&gt;"",E26+G26+H26+I26,"")</f>
        <v/>
      </c>
      <c r="K26" s="95" t="str">
        <f t="shared" si="0"/>
        <v/>
      </c>
      <c r="L26" s="98" t="str">
        <f t="shared" si="1"/>
        <v/>
      </c>
    </row>
    <row r="27" spans="1:14" ht="35.1" customHeight="1">
      <c r="A27" s="91" t="str">
        <f t="shared" ref="A27:A30" si="6">IF(C27&lt;&gt;"",A26+1,"")</f>
        <v/>
      </c>
      <c r="B27" s="92" t="str">
        <f t="shared" si="2"/>
        <v xml:space="preserve"> </v>
      </c>
      <c r="C27" s="93"/>
      <c r="D27" s="94" t="str">
        <f t="shared" si="3"/>
        <v/>
      </c>
      <c r="E27" s="95" t="str">
        <f>IF(C27&lt;&gt;"",ROUND(D27*VLOOKUP(K$11,Οδηγίες!$A$18:$B$21,2,FALSE),2),"")</f>
        <v/>
      </c>
      <c r="F27" s="96" t="str">
        <f t="shared" si="4"/>
        <v/>
      </c>
      <c r="G27" s="95" t="str">
        <f t="shared" si="5"/>
        <v/>
      </c>
      <c r="H27" s="97"/>
      <c r="I27" s="97"/>
      <c r="J27" s="95" t="str">
        <f>IF(C27&lt;&gt;"",E27+G27+H27,"")</f>
        <v/>
      </c>
      <c r="K27" s="95" t="str">
        <f t="shared" si="0"/>
        <v/>
      </c>
      <c r="L27" s="98" t="str">
        <f t="shared" si="1"/>
        <v/>
      </c>
    </row>
    <row r="28" spans="1:14" ht="35.1" customHeight="1">
      <c r="A28" s="91" t="str">
        <f t="shared" si="6"/>
        <v/>
      </c>
      <c r="B28" s="92" t="str">
        <f t="shared" si="2"/>
        <v xml:space="preserve"> </v>
      </c>
      <c r="C28" s="93"/>
      <c r="D28" s="94" t="str">
        <f t="shared" si="3"/>
        <v/>
      </c>
      <c r="E28" s="95" t="str">
        <f>IF(C28&lt;&gt;"",ROUND(D28*VLOOKUP(K$11,Οδηγίες!$A$18:$B$21,2,FALSE),2),"")</f>
        <v/>
      </c>
      <c r="F28" s="96" t="str">
        <f t="shared" si="4"/>
        <v/>
      </c>
      <c r="G28" s="95" t="str">
        <f t="shared" si="5"/>
        <v/>
      </c>
      <c r="H28" s="97"/>
      <c r="I28" s="97"/>
      <c r="J28" s="95" t="str">
        <f>IF(C28&lt;&gt;"",E28+G28+H28,"")</f>
        <v/>
      </c>
      <c r="K28" s="95" t="str">
        <f t="shared" si="0"/>
        <v/>
      </c>
      <c r="L28" s="98" t="str">
        <f t="shared" si="1"/>
        <v/>
      </c>
    </row>
    <row r="29" spans="1:14" ht="35.1" customHeight="1">
      <c r="A29" s="91" t="str">
        <f t="shared" si="6"/>
        <v/>
      </c>
      <c r="B29" s="92" t="str">
        <f t="shared" si="2"/>
        <v xml:space="preserve"> </v>
      </c>
      <c r="C29" s="93"/>
      <c r="D29" s="94" t="str">
        <f t="shared" si="3"/>
        <v/>
      </c>
      <c r="E29" s="95" t="str">
        <f>IF(C29&lt;&gt;"",ROUND(D29*VLOOKUP(K$11,Οδηγίες!$A$18:$B$21,2,FALSE),2),"")</f>
        <v/>
      </c>
      <c r="F29" s="96" t="str">
        <f t="shared" si="4"/>
        <v/>
      </c>
      <c r="G29" s="95" t="str">
        <f t="shared" si="5"/>
        <v/>
      </c>
      <c r="H29" s="97"/>
      <c r="I29" s="97"/>
      <c r="J29" s="95" t="str">
        <f>IF(C29&lt;&gt;"",E29+G29+H29,"")</f>
        <v/>
      </c>
      <c r="K29" s="95" t="str">
        <f t="shared" si="0"/>
        <v/>
      </c>
      <c r="L29" s="98" t="str">
        <f t="shared" si="1"/>
        <v/>
      </c>
    </row>
    <row r="30" spans="1:14" ht="35.1" customHeight="1">
      <c r="A30" s="91" t="str">
        <f t="shared" si="6"/>
        <v/>
      </c>
      <c r="B30" s="92" t="str">
        <f t="shared" si="2"/>
        <v xml:space="preserve"> </v>
      </c>
      <c r="C30" s="93"/>
      <c r="D30" s="94" t="str">
        <f t="shared" si="3"/>
        <v/>
      </c>
      <c r="E30" s="95" t="str">
        <f>IF(C30&lt;&gt;"",ROUND(D30*VLOOKUP(K$11,Οδηγίες!$A$18:$B$21,2,FALSE),2),"")</f>
        <v/>
      </c>
      <c r="F30" s="96" t="str">
        <f t="shared" si="4"/>
        <v/>
      </c>
      <c r="G30" s="95" t="str">
        <f t="shared" si="5"/>
        <v/>
      </c>
      <c r="H30" s="97"/>
      <c r="I30" s="97"/>
      <c r="J30" s="95" t="str">
        <f>IF(C30&lt;&gt;"",E30+G30+H30,"")</f>
        <v/>
      </c>
      <c r="K30" s="95" t="str">
        <f t="shared" si="0"/>
        <v/>
      </c>
      <c r="L30" s="98" t="str">
        <f t="shared" si="1"/>
        <v/>
      </c>
    </row>
    <row r="31" spans="1:14" ht="35.1" customHeight="1">
      <c r="A31" s="91"/>
      <c r="B31" s="99" t="s">
        <v>7</v>
      </c>
      <c r="C31" s="99"/>
      <c r="D31" s="100"/>
      <c r="E31" s="101" t="str">
        <f t="shared" ref="E31:L31" si="7">IF(SUM(E25:E30)&gt;0,SUM(E25:E30),"")</f>
        <v/>
      </c>
      <c r="F31" s="102" t="str">
        <f t="shared" si="7"/>
        <v/>
      </c>
      <c r="G31" s="101" t="str">
        <f t="shared" si="7"/>
        <v/>
      </c>
      <c r="H31" s="101" t="str">
        <f t="shared" si="7"/>
        <v/>
      </c>
      <c r="I31" s="101" t="str">
        <f t="shared" si="7"/>
        <v/>
      </c>
      <c r="J31" s="101" t="str">
        <f t="shared" si="7"/>
        <v/>
      </c>
      <c r="K31" s="101" t="str">
        <f t="shared" si="7"/>
        <v/>
      </c>
      <c r="L31" s="101" t="str">
        <f t="shared" si="7"/>
        <v/>
      </c>
    </row>
    <row r="32" spans="1:14" ht="18" customHeight="1"/>
    <row r="33" spans="1:21" ht="20.100000000000001" customHeight="1">
      <c r="A33" s="59"/>
      <c r="B33" s="60" t="s">
        <v>23</v>
      </c>
      <c r="C33" s="59"/>
      <c r="D33" s="61" t="s">
        <v>19</v>
      </c>
      <c r="E33" s="59"/>
      <c r="F33" s="59"/>
      <c r="G33" s="62"/>
      <c r="H33" s="62"/>
      <c r="I33" s="63"/>
      <c r="J33" s="64" t="s">
        <v>4</v>
      </c>
      <c r="K33" s="65"/>
      <c r="L33" s="64"/>
      <c r="M33" s="37"/>
      <c r="N33" s="38"/>
      <c r="O33" s="16"/>
      <c r="P33" s="16"/>
      <c r="Q33" s="16"/>
      <c r="R33" s="16"/>
      <c r="S33" s="23"/>
      <c r="U33" s="24"/>
    </row>
    <row r="34" spans="1:21" ht="20.100000000000001" customHeight="1">
      <c r="A34" s="59"/>
      <c r="B34" s="66" t="s">
        <v>32</v>
      </c>
      <c r="C34" s="67"/>
      <c r="D34" s="61" t="s">
        <v>20</v>
      </c>
      <c r="E34" s="67"/>
      <c r="F34" s="59"/>
      <c r="G34" s="67"/>
      <c r="H34" s="67"/>
      <c r="I34" s="60"/>
      <c r="J34" s="68" t="s">
        <v>39</v>
      </c>
      <c r="K34" s="65"/>
      <c r="L34" s="69" t="str">
        <f>+E31</f>
        <v/>
      </c>
      <c r="M34" s="40"/>
      <c r="N34" s="40"/>
      <c r="O34" s="25"/>
      <c r="Q34" s="25"/>
      <c r="S34" s="26"/>
    </row>
    <row r="35" spans="1:21" ht="20.100000000000001" customHeight="1">
      <c r="A35" s="59"/>
      <c r="B35" s="59" t="s">
        <v>17</v>
      </c>
      <c r="C35" s="67"/>
      <c r="D35" s="68" t="s">
        <v>21</v>
      </c>
      <c r="E35" s="67"/>
      <c r="F35" s="59"/>
      <c r="G35" s="67"/>
      <c r="H35" s="67"/>
      <c r="I35" s="70"/>
      <c r="J35" s="68" t="s">
        <v>53</v>
      </c>
      <c r="K35" s="65"/>
      <c r="L35" s="69" t="str">
        <f>+G31</f>
        <v/>
      </c>
      <c r="M35" s="40"/>
      <c r="N35" s="40"/>
      <c r="O35" s="25"/>
      <c r="Q35" s="25"/>
    </row>
    <row r="36" spans="1:21" ht="20.100000000000001" customHeight="1">
      <c r="A36" s="59"/>
      <c r="B36" s="66" t="s">
        <v>24</v>
      </c>
      <c r="C36" s="71"/>
      <c r="D36" s="66" t="s">
        <v>12</v>
      </c>
      <c r="E36" s="71"/>
      <c r="F36" s="59"/>
      <c r="G36" s="72"/>
      <c r="H36" s="72"/>
      <c r="I36" s="70"/>
      <c r="J36" s="68" t="s">
        <v>56</v>
      </c>
      <c r="K36" s="65"/>
      <c r="L36" s="69" t="str">
        <f>+H31</f>
        <v/>
      </c>
      <c r="M36" s="40"/>
      <c r="N36" s="40"/>
      <c r="O36" s="25"/>
      <c r="Q36" s="25"/>
    </row>
    <row r="37" spans="1:21" ht="20.100000000000001" customHeight="1">
      <c r="A37" s="59"/>
      <c r="B37" s="73" t="s">
        <v>25</v>
      </c>
      <c r="C37" s="74"/>
      <c r="D37" s="68" t="s">
        <v>22</v>
      </c>
      <c r="E37" s="74"/>
      <c r="F37" s="59"/>
      <c r="G37" s="74"/>
      <c r="H37" s="75"/>
      <c r="I37" s="70"/>
      <c r="J37" s="68" t="s">
        <v>55</v>
      </c>
      <c r="K37" s="65"/>
      <c r="L37" s="69" t="str">
        <f>+I31</f>
        <v/>
      </c>
      <c r="M37" s="40"/>
      <c r="N37" s="40"/>
      <c r="O37" s="25"/>
      <c r="Q37" s="25"/>
    </row>
    <row r="38" spans="1:21" ht="20.100000000000001" customHeight="1">
      <c r="A38" s="59"/>
      <c r="B38" s="59"/>
      <c r="C38" s="74"/>
      <c r="D38" s="68" t="s">
        <v>65</v>
      </c>
      <c r="E38" s="74"/>
      <c r="F38" s="59"/>
      <c r="G38" s="74"/>
      <c r="H38" s="75"/>
      <c r="I38" s="70"/>
      <c r="J38" s="68" t="s">
        <v>54</v>
      </c>
      <c r="K38" s="65"/>
      <c r="L38" s="69" t="str">
        <f>K31</f>
        <v/>
      </c>
      <c r="M38" s="40"/>
      <c r="N38" s="40"/>
      <c r="O38" s="25"/>
      <c r="Q38" s="25"/>
    </row>
    <row r="39" spans="1:21" ht="20.100000000000001" customHeight="1">
      <c r="A39" s="59"/>
      <c r="B39" s="76"/>
      <c r="C39" s="76"/>
      <c r="D39" s="76"/>
      <c r="E39" s="76"/>
      <c r="F39" s="59"/>
      <c r="G39" s="77"/>
      <c r="H39" s="78"/>
      <c r="I39" s="79"/>
      <c r="J39" s="61" t="s">
        <v>37</v>
      </c>
      <c r="K39" s="65"/>
      <c r="L39" s="80" t="str">
        <f>+L31</f>
        <v/>
      </c>
      <c r="M39" s="40"/>
      <c r="N39" s="40"/>
      <c r="O39" s="25"/>
      <c r="Q39" s="25"/>
    </row>
    <row r="40" spans="1:21" ht="20.100000000000001" customHeight="1">
      <c r="A40" s="59"/>
      <c r="B40" s="81" t="s">
        <v>72</v>
      </c>
      <c r="C40" s="59"/>
      <c r="D40" s="104" t="s">
        <v>43</v>
      </c>
      <c r="E40" s="104"/>
      <c r="F40" s="104"/>
      <c r="G40" s="104"/>
      <c r="H40" s="104"/>
      <c r="I40" s="82"/>
      <c r="J40" s="82"/>
      <c r="K40" s="65"/>
      <c r="L40" s="61"/>
      <c r="M40" s="42"/>
      <c r="N40" s="44"/>
      <c r="O40" s="25"/>
      <c r="P40" s="14"/>
      <c r="Q40" s="14"/>
      <c r="R40" s="14"/>
      <c r="S40" s="25"/>
    </row>
    <row r="41" spans="1:21" ht="20.100000000000001" customHeight="1">
      <c r="A41" s="59"/>
      <c r="B41" s="83" t="s">
        <v>68</v>
      </c>
      <c r="C41" s="59"/>
      <c r="D41" s="84"/>
      <c r="E41" s="59"/>
      <c r="F41" s="59"/>
      <c r="G41" s="77"/>
      <c r="H41" s="78"/>
      <c r="I41" s="79"/>
      <c r="J41" s="79"/>
      <c r="K41" s="65"/>
      <c r="L41" s="61"/>
      <c r="M41" s="42"/>
      <c r="N41" s="44"/>
      <c r="O41" s="25"/>
      <c r="P41" s="9"/>
      <c r="Q41" s="9"/>
      <c r="R41" s="9"/>
      <c r="S41" s="25"/>
    </row>
    <row r="42" spans="1:21" ht="20.100000000000001" customHeight="1">
      <c r="A42" s="59"/>
      <c r="B42" s="59"/>
      <c r="C42" s="85"/>
      <c r="D42" s="85"/>
      <c r="E42" s="85"/>
      <c r="F42" s="59"/>
      <c r="G42" s="77"/>
      <c r="H42" s="78"/>
      <c r="I42" s="79"/>
      <c r="J42" s="79"/>
      <c r="K42" s="65"/>
      <c r="L42" s="61"/>
      <c r="M42" s="42"/>
      <c r="N42" s="44"/>
      <c r="O42" s="25"/>
      <c r="P42" s="9"/>
      <c r="Q42" s="9"/>
      <c r="R42" s="14"/>
      <c r="S42" s="25"/>
    </row>
    <row r="43" spans="1:21" ht="20.100000000000001" customHeight="1">
      <c r="A43" s="59"/>
      <c r="B43" s="86"/>
      <c r="C43" s="60"/>
      <c r="D43" s="104">
        <f>C11</f>
        <v>0</v>
      </c>
      <c r="E43" s="104"/>
      <c r="F43" s="104"/>
      <c r="G43" s="104"/>
      <c r="H43" s="104"/>
      <c r="I43" s="87"/>
      <c r="J43" s="87"/>
      <c r="K43" s="65"/>
      <c r="L43" s="61"/>
      <c r="M43" s="42"/>
      <c r="N43" s="44"/>
      <c r="O43" s="25"/>
      <c r="P43" s="6"/>
      <c r="Q43" s="6"/>
      <c r="R43" s="6"/>
      <c r="S43" s="14"/>
      <c r="T43" s="14"/>
    </row>
    <row r="44" spans="1:21" ht="20.100000000000001" customHeight="1">
      <c r="A44" s="59"/>
      <c r="B44" s="88" t="s">
        <v>69</v>
      </c>
      <c r="C44" s="60"/>
      <c r="D44" s="60"/>
      <c r="E44" s="60"/>
      <c r="F44" s="59"/>
      <c r="G44" s="77"/>
      <c r="H44" s="78"/>
      <c r="I44" s="79"/>
      <c r="J44" s="79"/>
      <c r="K44" s="65"/>
      <c r="L44" s="61"/>
      <c r="M44" s="42"/>
      <c r="N44" s="44"/>
      <c r="O44" s="25"/>
      <c r="P44" s="25"/>
      <c r="Q44" s="25"/>
      <c r="R44" s="10"/>
      <c r="S44" s="14"/>
      <c r="T44" s="14"/>
    </row>
    <row r="45" spans="1:21" ht="20.100000000000001" customHeight="1">
      <c r="A45" s="59"/>
      <c r="B45" s="88" t="s">
        <v>70</v>
      </c>
      <c r="C45" s="89"/>
      <c r="D45" s="89"/>
      <c r="E45" s="89"/>
      <c r="F45" s="59"/>
      <c r="G45" s="76"/>
      <c r="H45" s="90"/>
      <c r="I45" s="79"/>
      <c r="J45" s="79"/>
      <c r="K45" s="59"/>
      <c r="L45" s="68"/>
      <c r="M45" s="39"/>
      <c r="N45" s="46"/>
      <c r="O45" s="25"/>
      <c r="S45" s="14"/>
      <c r="T45" s="14"/>
    </row>
    <row r="46" spans="1:21" ht="20.100000000000001" customHeight="1">
      <c r="B46" s="36"/>
      <c r="C46" s="36"/>
      <c r="D46" s="36"/>
      <c r="E46" s="47"/>
      <c r="G46" s="41"/>
      <c r="H46" s="45"/>
      <c r="I46" s="43"/>
      <c r="J46" s="43"/>
      <c r="K46" s="36"/>
      <c r="L46" s="39"/>
      <c r="M46" s="39"/>
      <c r="N46" s="46"/>
      <c r="O46" s="14"/>
      <c r="S46" s="6"/>
      <c r="T46" s="6"/>
      <c r="U46" s="6"/>
    </row>
    <row r="47" spans="1:21" ht="20.100000000000001" customHeight="1">
      <c r="B47" s="48"/>
      <c r="C47" s="48"/>
      <c r="D47" s="48"/>
      <c r="E47" s="48"/>
      <c r="F47" s="39"/>
      <c r="G47" s="41"/>
      <c r="H47" s="45"/>
      <c r="I47" s="43"/>
      <c r="J47" s="43"/>
      <c r="K47" s="36"/>
      <c r="L47" s="39"/>
      <c r="M47" s="49"/>
      <c r="N47" s="49"/>
      <c r="O47" s="9"/>
      <c r="S47" s="25"/>
    </row>
    <row r="48" spans="1:21" ht="20.100000000000001" customHeight="1">
      <c r="B48" s="36"/>
      <c r="C48" s="36"/>
      <c r="D48" s="36"/>
      <c r="E48" s="36"/>
      <c r="M48" s="50"/>
      <c r="N48" s="50"/>
      <c r="O48" s="9"/>
    </row>
    <row r="49" spans="6:15" ht="20.100000000000001" customHeight="1">
      <c r="F49" s="19"/>
      <c r="G49" s="18"/>
      <c r="H49" s="18"/>
      <c r="I49" s="18"/>
      <c r="J49" s="30"/>
      <c r="K49" s="18"/>
      <c r="L49" s="18"/>
      <c r="M49" s="9"/>
      <c r="N49" s="9"/>
      <c r="O49" s="6"/>
    </row>
    <row r="50" spans="6:15" ht="20.100000000000001" customHeight="1">
      <c r="F50" s="19"/>
      <c r="G50" s="20"/>
      <c r="H50" s="20"/>
      <c r="J50" s="12"/>
      <c r="L50" s="8"/>
      <c r="M50" s="6"/>
      <c r="N50" s="6"/>
      <c r="O50" s="21"/>
    </row>
    <row r="51" spans="6:15" ht="23.1" customHeight="1"/>
    <row r="52" spans="6:15">
      <c r="F52" s="8"/>
      <c r="G52" s="6"/>
      <c r="H52" s="6"/>
      <c r="I52" s="12"/>
      <c r="J52" s="12"/>
      <c r="L52" s="6"/>
    </row>
    <row r="53" spans="6:15">
      <c r="F53" s="6"/>
      <c r="G53" s="6"/>
      <c r="H53" s="6"/>
      <c r="I53" s="12"/>
      <c r="J53" s="12"/>
      <c r="L53" s="21"/>
    </row>
    <row r="54" spans="6:15">
      <c r="G54" s="15"/>
      <c r="H54" s="15"/>
      <c r="I54" s="13"/>
      <c r="J54" s="12"/>
    </row>
    <row r="55" spans="6:15">
      <c r="F55" s="15"/>
      <c r="G55" s="27"/>
      <c r="H55" s="27"/>
      <c r="I55" s="28"/>
      <c r="J55" s="13"/>
    </row>
    <row r="56" spans="6:15">
      <c r="F56" s="27"/>
      <c r="G56" s="17"/>
      <c r="H56" s="17"/>
      <c r="I56" s="28"/>
      <c r="J56" s="13"/>
    </row>
    <row r="57" spans="6:15">
      <c r="F57" s="17"/>
    </row>
  </sheetData>
  <sheetProtection selectLockedCells="1"/>
  <mergeCells count="45">
    <mergeCell ref="A18:B18"/>
    <mergeCell ref="C12:E12"/>
    <mergeCell ref="A22:B22"/>
    <mergeCell ref="A16:B16"/>
    <mergeCell ref="J15:L15"/>
    <mergeCell ref="A17:B17"/>
    <mergeCell ref="F12:I12"/>
    <mergeCell ref="F13:I13"/>
    <mergeCell ref="F15:I15"/>
    <mergeCell ref="A19:B19"/>
    <mergeCell ref="C19:I19"/>
    <mergeCell ref="A21:B21"/>
    <mergeCell ref="F14:G14"/>
    <mergeCell ref="H14:I14"/>
    <mergeCell ref="A12:B12"/>
    <mergeCell ref="A13:B13"/>
    <mergeCell ref="A14:B14"/>
    <mergeCell ref="A15:B15"/>
    <mergeCell ref="J12:L12"/>
    <mergeCell ref="A2:B2"/>
    <mergeCell ref="A3:B3"/>
    <mergeCell ref="A5:B5"/>
    <mergeCell ref="A6:B6"/>
    <mergeCell ref="C11:E11"/>
    <mergeCell ref="A7:B7"/>
    <mergeCell ref="B9:M9"/>
    <mergeCell ref="K11:L11"/>
    <mergeCell ref="F11:G11"/>
    <mergeCell ref="H11:I11"/>
    <mergeCell ref="A11:B11"/>
    <mergeCell ref="C13:E13"/>
    <mergeCell ref="D40:H40"/>
    <mergeCell ref="D43:H43"/>
    <mergeCell ref="J14:L14"/>
    <mergeCell ref="J13:L13"/>
    <mergeCell ref="J16:L16"/>
    <mergeCell ref="C22:L22"/>
    <mergeCell ref="C14:E14"/>
    <mergeCell ref="C15:E15"/>
    <mergeCell ref="J17:L17"/>
    <mergeCell ref="C16:E16"/>
    <mergeCell ref="F16:I16"/>
    <mergeCell ref="C21:L21"/>
    <mergeCell ref="C17:I17"/>
    <mergeCell ref="C18:I18"/>
  </mergeCells>
  <phoneticPr fontId="0" type="noConversion"/>
  <conditionalFormatting sqref="J13 L17 C25:C30 F13 C21:C22 F16 C11:C19 H11:I11 H14:I14 J15 K11:L11">
    <cfRule type="containsBlanks" dxfId="10" priority="27" stopIfTrue="1">
      <formula>LEN(TRIM(C11))=0</formula>
    </cfRule>
  </conditionalFormatting>
  <conditionalFormatting sqref="A7:B7">
    <cfRule type="containsText" dxfId="9" priority="18" stopIfTrue="1" operator="containsText" text="Συμπληρώστε το όνομα του σχολείου τοποθέτησης">
      <formula>NOT(ISERROR(SEARCH("Συμπληρώστε το όνομα του σχολείου τοποθέτησης",A7)))</formula>
    </cfRule>
  </conditionalFormatting>
  <conditionalFormatting sqref="B44">
    <cfRule type="containsText" dxfId="8" priority="12" stopIfTrue="1" operator="containsText" text="…………………………….">
      <formula>NOT(ISERROR(SEARCH("…………………………….",B44)))</formula>
    </cfRule>
  </conditionalFormatting>
  <conditionalFormatting sqref="B45">
    <cfRule type="containsText" dxfId="7" priority="11" stopIfTrue="1" operator="containsText" text="………………………">
      <formula>NOT(ISERROR(SEARCH("………………………",B45)))</formula>
    </cfRule>
  </conditionalFormatting>
  <conditionalFormatting sqref="J17:K17">
    <cfRule type="containsBlanks" dxfId="6" priority="7" stopIfTrue="1">
      <formula>LEN(TRIM(J17))=0</formula>
    </cfRule>
  </conditionalFormatting>
  <conditionalFormatting sqref="A7:B7">
    <cfRule type="containsText" dxfId="5" priority="6" stopIfTrue="1" operator="containsText" text="Συμπληρώστε το όνομα του εξεταστικού κέντρου">
      <formula>NOT(ISERROR(SEARCH("Συμπληρώστε το όνομα του εξεταστικού κέντρου",A7)))</formula>
    </cfRule>
  </conditionalFormatting>
  <conditionalFormatting sqref="C21:M21">
    <cfRule type="containsText" dxfId="4" priority="5" stopIfTrue="1" operator="containsText" text="Συμπληρώστε το όνομα του εξεταστικού κέντρου">
      <formula>NOT(ISERROR(SEARCH("Συμπληρώστε το όνομα του εξεταστικού κέντρου",C21)))</formula>
    </cfRule>
  </conditionalFormatting>
  <conditionalFormatting sqref="C22:M22">
    <cfRule type="containsBlanks" dxfId="3" priority="4" stopIfTrue="1">
      <formula>LEN(TRIM(C22))=0</formula>
    </cfRule>
  </conditionalFormatting>
  <conditionalFormatting sqref="J15:L15">
    <cfRule type="containsBlanks" dxfId="2" priority="3" stopIfTrue="1">
      <formula>LEN(TRIM(J15))=0</formula>
    </cfRule>
  </conditionalFormatting>
  <conditionalFormatting sqref="B44">
    <cfRule type="containsText" dxfId="1" priority="2" stopIfTrue="1" operator="containsText" text="…………………………….">
      <formula>NOT(ISERROR(SEARCH("…………………………….",B44)))</formula>
    </cfRule>
  </conditionalFormatting>
  <conditionalFormatting sqref="B45">
    <cfRule type="containsText" dxfId="0" priority="1" stopIfTrue="1" operator="containsText" text="………………………">
      <formula>NOT(ISERROR(SEARCH("………………………",B45)))</formula>
    </cfRule>
  </conditionalFormatting>
  <dataValidations count="2">
    <dataValidation type="list" allowBlank="1" showInputMessage="1" showErrorMessage="1" sqref="C13">
      <formula1>ΣΧΕΣΗ</formula1>
    </dataValidation>
    <dataValidation type="list" allowBlank="1" showInputMessage="1" showErrorMessage="1" sqref="K11:L11">
      <formula1>ΕΙΔΟΣ_ΟΧΗΜΑΤΟΣ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4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B22" sqref="B22"/>
    </sheetView>
  </sheetViews>
  <sheetFormatPr defaultRowHeight="12.75"/>
  <cols>
    <col min="1" max="1" width="98.28515625" bestFit="1" customWidth="1"/>
  </cols>
  <sheetData>
    <row r="1" spans="1:1">
      <c r="A1" s="29" t="s">
        <v>27</v>
      </c>
    </row>
    <row r="2" spans="1:1">
      <c r="A2" s="29" t="s">
        <v>29</v>
      </c>
    </row>
    <row r="3" spans="1:1">
      <c r="A3" s="29" t="s">
        <v>30</v>
      </c>
    </row>
    <row r="4" spans="1:1">
      <c r="A4" s="29" t="s">
        <v>31</v>
      </c>
    </row>
    <row r="5" spans="1:1">
      <c r="A5" s="29" t="s">
        <v>33</v>
      </c>
    </row>
    <row r="9" spans="1:1">
      <c r="A9" s="32" t="s">
        <v>34</v>
      </c>
    </row>
    <row r="10" spans="1:1">
      <c r="A10" s="32" t="s">
        <v>35</v>
      </c>
    </row>
    <row r="14" spans="1:1">
      <c r="A14" s="32" t="s">
        <v>40</v>
      </c>
    </row>
    <row r="15" spans="1:1">
      <c r="A15" s="32" t="s">
        <v>41</v>
      </c>
    </row>
    <row r="16" spans="1:1">
      <c r="A16" s="32"/>
    </row>
    <row r="18" spans="1:2">
      <c r="A18" t="s">
        <v>57</v>
      </c>
      <c r="B18">
        <v>0</v>
      </c>
    </row>
    <row r="19" spans="1:2">
      <c r="A19" t="s">
        <v>50</v>
      </c>
      <c r="B19">
        <v>0.2</v>
      </c>
    </row>
    <row r="20" spans="1:2">
      <c r="A20" t="s">
        <v>51</v>
      </c>
      <c r="B20">
        <v>0.2</v>
      </c>
    </row>
    <row r="21" spans="1:2">
      <c r="A21" t="s">
        <v>52</v>
      </c>
      <c r="B21">
        <v>0.2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Ημερολόγιο</vt:lpstr>
      <vt:lpstr>Οδηγίες</vt:lpstr>
      <vt:lpstr>Ημερολόγιο!Print_Area</vt:lpstr>
      <vt:lpstr>ΕΙΔΟΣ_ΟΧΗΜΑΤΟΣ</vt:lpstr>
      <vt:lpstr>Εξέταση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2024-05-27T19:59:38Z</cp:lastPrinted>
  <dcterms:created xsi:type="dcterms:W3CDTF">1997-01-24T12:53:32Z</dcterms:created>
  <dcterms:modified xsi:type="dcterms:W3CDTF">2024-05-27T20:54:20Z</dcterms:modified>
</cp:coreProperties>
</file>